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20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K5" i="1"/>
  <c r="J5" i="1" s="1"/>
  <c r="K9" i="1"/>
  <c r="J9" i="1" s="1"/>
  <c r="D9" i="1"/>
  <c r="K6" i="1"/>
  <c r="J6" i="1" s="1"/>
  <c r="M6" i="1" l="1"/>
  <c r="K7" i="1" s="1"/>
  <c r="K8" i="1" s="1"/>
  <c r="J8" i="1" s="1"/>
  <c r="D6" i="1" l="1"/>
  <c r="K10" i="1" s="1"/>
  <c r="M10" i="1" s="1"/>
  <c r="D8" i="1" s="1"/>
  <c r="J10" i="1"/>
  <c r="L8" i="1" l="1"/>
  <c r="K11" i="1"/>
  <c r="K12" i="1"/>
  <c r="D7" i="1" l="1"/>
</calcChain>
</file>

<file path=xl/sharedStrings.xml><?xml version="1.0" encoding="utf-8"?>
<sst xmlns="http://schemas.openxmlformats.org/spreadsheetml/2006/main" count="54" uniqueCount="41">
  <si>
    <t>R</t>
  </si>
  <si>
    <t>15h</t>
  </si>
  <si>
    <t>16h</t>
  </si>
  <si>
    <t>fXTAL</t>
  </si>
  <si>
    <t>Programiranje:</t>
  </si>
  <si>
    <t>Sweep time</t>
  </si>
  <si>
    <t>STOP freq</t>
  </si>
  <si>
    <t>START freq</t>
  </si>
  <si>
    <t>HEX</t>
  </si>
  <si>
    <t>DEC</t>
  </si>
  <si>
    <t>swp off</t>
  </si>
  <si>
    <t>step no.</t>
  </si>
  <si>
    <t>14h</t>
  </si>
  <si>
    <t>00000A</t>
  </si>
  <si>
    <t>00000E</t>
  </si>
  <si>
    <t>Željena</t>
  </si>
  <si>
    <t>REG</t>
  </si>
  <si>
    <t>SWP ON</t>
  </si>
  <si>
    <t>MOČ</t>
  </si>
  <si>
    <t>f</t>
  </si>
  <si>
    <t>dBm</t>
  </si>
  <si>
    <t>17h</t>
  </si>
  <si>
    <t>DWELL time</t>
  </si>
  <si>
    <t>Hz</t>
  </si>
  <si>
    <t>Opis</t>
  </si>
  <si>
    <t>To je :</t>
  </si>
  <si>
    <t>N int</t>
  </si>
  <si>
    <t>N fract</t>
  </si>
  <si>
    <t xml:space="preserve">f span = </t>
  </si>
  <si>
    <t>f span =</t>
  </si>
  <si>
    <t>s</t>
  </si>
  <si>
    <t>0Fh</t>
  </si>
  <si>
    <t>10h</t>
  </si>
  <si>
    <t>Kontrola (izračunano iz hex podatkov)</t>
  </si>
  <si>
    <t>V zeleno polje vnesi željene vrednosti za sweep</t>
  </si>
  <si>
    <t>03h_bit1</t>
  </si>
  <si>
    <t>f_fract</t>
  </si>
  <si>
    <t>t_step</t>
  </si>
  <si>
    <t>(factor)rampstep</t>
  </si>
  <si>
    <t>XXXXX</t>
  </si>
  <si>
    <t>Delay med rampami (razširi tudi sync pulz)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</si>
</sst>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E+0"/>
    <numFmt numFmtId="165" formatCode="##0.000E+0"/>
    <numFmt numFmtId="166" formatCode="##0.000000E+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166" fontId="0" fillId="0" borderId="0" xfId="0" applyNumberFormat="1"/>
    <xf numFmtId="165" fontId="0" fillId="0" borderId="0" xfId="0" applyNumberFormat="1"/>
    <xf numFmtId="166" fontId="0" fillId="3" borderId="0" xfId="0" applyNumberFormat="1" applyFill="1"/>
    <xf numFmtId="164" fontId="0" fillId="3" borderId="0" xfId="0" applyNumberFormat="1" applyFill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11" fontId="0" fillId="2" borderId="0" xfId="0" applyNumberFormat="1" applyFill="1" applyAlignment="1">
      <alignment horizontal="center"/>
    </xf>
    <xf numFmtId="11" fontId="0" fillId="0" borderId="0" xfId="0" applyNumberFormat="1" applyAlignment="1">
      <alignment horizontal="center"/>
    </xf>
    <xf numFmtId="11" fontId="0" fillId="2" borderId="0" xfId="0" applyNumberFormat="1" applyFill="1"/>
    <xf numFmtId="0" fontId="0" fillId="2" borderId="0" xfId="0" applyFill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4" borderId="3" xfId="0" applyFill="1" applyBorder="1"/>
    <xf numFmtId="0" fontId="1" fillId="4" borderId="2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11" fontId="1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20</xdr:row>
      <xdr:rowOff>76200</xdr:rowOff>
    </xdr:from>
    <xdr:ext cx="4663440" cy="5638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960120" y="3741420"/>
              <a:ext cx="4663440" cy="5638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/>
                          </a:rPr>
                          <m:t>𝑣𝑐𝑜</m:t>
                        </m:r>
                      </m:sub>
                    </m:sSub>
                    <m:r>
                      <a:rPr lang="sl-SI" sz="14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sl-SI" sz="14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l-SI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/>
                              </a:rPr>
                              <m:t>𝑓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/>
                              </a:rPr>
                              <m:t>𝑋𝑇𝐴𝐿</m:t>
                            </m:r>
                          </m:sub>
                        </m:sSub>
                      </m:num>
                      <m:den>
                        <m:r>
                          <a:rPr lang="sl-SI" sz="1400" b="0" i="1">
                            <a:latin typeface="Cambria Math"/>
                          </a:rPr>
                          <m:t>𝑅</m:t>
                        </m:r>
                      </m:den>
                    </m:f>
                    <m:r>
                      <a:rPr lang="sl-SI" sz="1400" b="0" i="1">
                        <a:latin typeface="Cambria Math"/>
                      </a:rPr>
                      <m:t>∗2</m:t>
                    </m:r>
                    <m:sSub>
                      <m:sSubPr>
                        <m:ctrlPr>
                          <a:rPr lang="sl-SI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sl-SI" sz="1400" b="0" i="1">
                            <a:latin typeface="Cambria Math"/>
                          </a:rPr>
                          <m:t>𝑖𝑛𝑡</m:t>
                        </m:r>
                      </m:sub>
                    </m:sSub>
                    <m:r>
                      <a:rPr lang="sl-SI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sl-SI" sz="14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l-SI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/>
                              </a:rPr>
                              <m:t>𝑓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/>
                              </a:rPr>
                              <m:t>𝑋𝑇𝐴𝐿</m:t>
                            </m:r>
                          </m:sub>
                        </m:sSub>
                        <m:r>
                          <a:rPr lang="sl-SI" sz="1400" b="0" i="1">
                            <a:latin typeface="Cambria Math"/>
                          </a:rPr>
                          <m:t>∗</m:t>
                        </m:r>
                        <m:sSub>
                          <m:sSubPr>
                            <m:ctrlPr>
                              <a:rPr lang="sl-SI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sl-SI" sz="14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sl-SI" sz="1400" b="0" i="1">
                                <a:latin typeface="Cambria Math"/>
                              </a:rPr>
                              <m:t>𝑓𝑟𝑎𝑐</m:t>
                            </m:r>
                          </m:sub>
                        </m:sSub>
                      </m:num>
                      <m:den>
                        <m:r>
                          <a:rPr lang="sl-SI" sz="1400" b="0" i="1">
                            <a:latin typeface="Cambria Math"/>
                          </a:rPr>
                          <m:t>𝑅</m:t>
                        </m:r>
                        <m:r>
                          <a:rPr lang="sl-SI" sz="1400" b="0" i="1">
                            <a:latin typeface="Cambria Math"/>
                          </a:rPr>
                          <m:t>∗</m:t>
                        </m:r>
                        <m:sSup>
                          <m:sSupPr>
                            <m:ctrlPr>
                              <a:rPr lang="sl-SI" sz="14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sl-SI" sz="1400" b="0" i="1">
                                <a:latin typeface="Cambria Math"/>
                              </a:rPr>
                              <m:t>2</m:t>
                            </m:r>
                          </m:e>
                          <m:sup>
                            <m:r>
                              <a:rPr lang="sl-SI" sz="1400" b="0" i="1">
                                <a:latin typeface="Cambria Math"/>
                              </a:rPr>
                              <m:t>23</m:t>
                            </m:r>
                          </m:sup>
                        </m:sSup>
                      </m:den>
                    </m:f>
                    <m:r>
                      <a:rPr lang="sl-SI" sz="14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sl-SI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/>
                          </a:rPr>
                          <m:t>𝐼𝑁𝑇</m:t>
                        </m:r>
                      </m:sub>
                    </m:sSub>
                    <m:r>
                      <a:rPr lang="sl-SI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sl-SI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sl-SI" sz="1400" b="0" i="1"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sl-SI" sz="1400" b="0" i="1">
                            <a:latin typeface="Cambria Math"/>
                          </a:rPr>
                          <m:t>𝐹𝑅𝐴𝐶</m:t>
                        </m:r>
                      </m:sub>
                    </m:sSub>
                  </m:oMath>
                </m:oMathPara>
              </a14:m>
              <a:endParaRPr lang="sl-SI" sz="14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60120" y="3741420"/>
              <a:ext cx="4663440" cy="5638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sl-SI" sz="1400" b="0" i="0">
                  <a:latin typeface="Cambria Math"/>
                </a:rPr>
                <a:t>𝑓_𝑣𝑐𝑜=𝑓_𝑋𝑇𝐴𝐿/𝑅∗2𝑁_𝑖𝑛𝑡+(𝑓_𝑋𝑇𝐴𝐿∗𝑁_𝑓𝑟𝑎𝑐)/(𝑅∗2^23 )=𝑓_𝐼𝑁𝑇+𝑓_𝐹𝑅𝐴𝐶</a:t>
              </a:r>
              <a:endParaRPr lang="sl-SI" sz="1400"/>
            </a:p>
          </xdr:txBody>
        </xdr:sp>
      </mc:Fallback>
    </mc:AlternateContent>
    <xdr:clientData/>
  </xdr:oneCellAnchor>
  <xdr:oneCellAnchor>
    <xdr:from>
      <xdr:col>1</xdr:col>
      <xdr:colOff>160020</xdr:colOff>
      <xdr:row>24</xdr:row>
      <xdr:rowOff>125730</xdr:rowOff>
    </xdr:from>
    <xdr:ext cx="3398520" cy="4233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082040" y="4522470"/>
              <a:ext cx="3398520" cy="4233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sl-SI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sl-SI" sz="1100" b="0" i="1">
                            <a:latin typeface="Cambria Math"/>
                          </a:rPr>
                          <m:t>𝑓</m:t>
                        </m:r>
                      </m:e>
                      <m:sub>
                        <m:r>
                          <a:rPr lang="sl-SI" sz="1100" b="0" i="1">
                            <a:latin typeface="Cambria Math"/>
                          </a:rPr>
                          <m:t>𝑓𝑟𝑒𝑞</m:t>
                        </m:r>
                        <m:r>
                          <a:rPr lang="sl-SI" sz="1100" b="0" i="1">
                            <a:latin typeface="Cambria Math"/>
                          </a:rPr>
                          <m:t>.</m:t>
                        </m:r>
                        <m:r>
                          <a:rPr lang="sl-SI" sz="1100" b="0" i="1">
                            <a:latin typeface="Cambria Math"/>
                          </a:rPr>
                          <m:t>𝑠𝑡𝑒𝑝</m:t>
                        </m:r>
                      </m:sub>
                    </m:sSub>
                    <m:r>
                      <a:rPr lang="sl-SI" sz="1100" b="0" i="1">
                        <a:latin typeface="Cambria Math"/>
                      </a:rPr>
                      <m:t>=</m:t>
                    </m:r>
                    <m:r>
                      <a:rPr lang="sl-SI" sz="1100" b="0" i="1">
                        <a:latin typeface="Cambria Math"/>
                      </a:rPr>
                      <m:t>𝑅𝐴𝑀𝑃𝑠𝑡𝑒𝑝</m:t>
                    </m:r>
                    <m:r>
                      <a:rPr lang="sl-SI" sz="1100" b="0" i="1">
                        <a:latin typeface="Cambria Math"/>
                      </a:rPr>
                      <m:t>∗</m:t>
                    </m:r>
                    <m:f>
                      <m:fPr>
                        <m:ctrlPr>
                          <a:rPr lang="sl-SI" sz="11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sl-SI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sl-SI" sz="1100" b="0" i="1">
                                <a:latin typeface="Cambria Math"/>
                              </a:rPr>
                              <m:t>𝑓</m:t>
                            </m:r>
                          </m:e>
                          <m:sub>
                            <m:r>
                              <a:rPr lang="sl-SI" sz="1100" b="0" i="1">
                                <a:latin typeface="Cambria Math"/>
                              </a:rPr>
                              <m:t>𝑥𝑡𝑎𝑙</m:t>
                            </m:r>
                          </m:sub>
                        </m:sSub>
                      </m:num>
                      <m:den>
                        <m:r>
                          <a:rPr lang="sl-SI" sz="1100" b="0" i="1">
                            <a:latin typeface="Cambria Math"/>
                          </a:rPr>
                          <m:t>𝑅</m:t>
                        </m:r>
                        <m:r>
                          <a:rPr lang="sl-SI" sz="1100" b="0" i="1">
                            <a:latin typeface="Cambria Math"/>
                          </a:rPr>
                          <m:t>∗</m:t>
                        </m:r>
                        <m:sSup>
                          <m:sSupPr>
                            <m:ctrlPr>
                              <a:rPr lang="sl-SI" sz="11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sl-SI" sz="1100" b="0" i="1">
                                <a:latin typeface="Cambria Math"/>
                              </a:rPr>
                              <m:t>2</m:t>
                            </m:r>
                          </m:e>
                          <m:sup>
                            <m:r>
                              <a:rPr lang="sl-SI" sz="1100" b="0" i="1">
                                <a:latin typeface="Cambria Math"/>
                              </a:rPr>
                              <m:t>23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sl-SI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082040" y="4522470"/>
              <a:ext cx="3398520" cy="4233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sl-SI" sz="1100" b="0" i="0">
                  <a:latin typeface="Cambria Math"/>
                </a:rPr>
                <a:t>𝑓_(𝑓𝑟𝑒𝑞.𝑠𝑡𝑒𝑝)=𝑅𝐴𝑀𝑃𝑠𝑡𝑒𝑝∗𝑓_𝑥𝑡𝑎𝑙/(𝑅∗2^23 )</a:t>
              </a:r>
              <a:endParaRPr lang="sl-SI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K18" sqref="K18"/>
    </sheetView>
  </sheetViews>
  <sheetFormatPr defaultRowHeight="14.4" x14ac:dyDescent="0.3"/>
  <cols>
    <col min="1" max="1" width="13.44140625" bestFit="1" customWidth="1"/>
    <col min="2" max="2" width="12.109375" customWidth="1"/>
    <col min="3" max="3" width="8" customWidth="1"/>
    <col min="4" max="4" width="13.109375" customWidth="1"/>
    <col min="5" max="5" width="10.77734375" customWidth="1"/>
    <col min="6" max="6" width="13.88671875" customWidth="1"/>
    <col min="7" max="7" width="13.109375" bestFit="1" customWidth="1"/>
    <col min="8" max="8" width="14.33203125" bestFit="1" customWidth="1"/>
    <col min="10" max="10" width="11.5546875" customWidth="1"/>
    <col min="11" max="11" width="12" bestFit="1" customWidth="1"/>
    <col min="12" max="12" width="10.77734375" customWidth="1"/>
    <col min="13" max="13" width="11" bestFit="1" customWidth="1"/>
    <col min="14" max="17" width="11" customWidth="1"/>
    <col min="18" max="18" width="12.44140625" bestFit="1" customWidth="1"/>
  </cols>
  <sheetData>
    <row r="1" spans="1:21" x14ac:dyDescent="0.3">
      <c r="A1" t="s">
        <v>34</v>
      </c>
    </row>
    <row r="3" spans="1:21" ht="15" thickBot="1" x14ac:dyDescent="0.35">
      <c r="A3" t="s">
        <v>3</v>
      </c>
      <c r="B3" s="11">
        <v>32000000</v>
      </c>
      <c r="G3" t="s">
        <v>4</v>
      </c>
      <c r="H3" s="13" t="s">
        <v>24</v>
      </c>
      <c r="I3" s="15" t="s">
        <v>16</v>
      </c>
      <c r="J3" s="13" t="s">
        <v>8</v>
      </c>
      <c r="K3" s="7" t="s">
        <v>9</v>
      </c>
      <c r="M3" s="2"/>
      <c r="N3" s="2"/>
      <c r="O3" s="2"/>
      <c r="P3" s="2"/>
      <c r="Q3" s="2"/>
      <c r="S3" s="8" t="s">
        <v>19</v>
      </c>
      <c r="T3" t="s">
        <v>18</v>
      </c>
    </row>
    <row r="4" spans="1:21" x14ac:dyDescent="0.3">
      <c r="A4" t="s">
        <v>0</v>
      </c>
      <c r="B4" s="12">
        <v>1</v>
      </c>
      <c r="H4" s="14" t="s">
        <v>10</v>
      </c>
      <c r="I4" s="16" t="s">
        <v>12</v>
      </c>
      <c r="J4" s="17">
        <v>0</v>
      </c>
      <c r="K4" s="1"/>
      <c r="L4" s="1"/>
      <c r="M4" s="2"/>
      <c r="N4" s="2"/>
      <c r="O4" s="2"/>
      <c r="P4" s="2"/>
      <c r="Q4" s="2"/>
      <c r="S4" s="8">
        <v>6</v>
      </c>
      <c r="T4">
        <v>14.5</v>
      </c>
    </row>
    <row r="5" spans="1:21" x14ac:dyDescent="0.3">
      <c r="B5" t="s">
        <v>15</v>
      </c>
      <c r="D5" t="s">
        <v>33</v>
      </c>
      <c r="H5" s="14" t="s">
        <v>0</v>
      </c>
      <c r="I5" s="16" t="s">
        <v>35</v>
      </c>
      <c r="J5" s="17" t="str">
        <f>DEC2HEX(K5)</f>
        <v>1</v>
      </c>
      <c r="K5" s="1">
        <f>B4</f>
        <v>1</v>
      </c>
      <c r="L5" s="1"/>
      <c r="M5" s="2"/>
      <c r="N5" s="2"/>
      <c r="P5" s="2"/>
      <c r="Q5" s="2"/>
      <c r="R5" t="s">
        <v>23</v>
      </c>
      <c r="S5" s="8">
        <v>6.5</v>
      </c>
      <c r="T5">
        <v>14.6</v>
      </c>
    </row>
    <row r="6" spans="1:21" x14ac:dyDescent="0.3">
      <c r="A6" t="s">
        <v>7</v>
      </c>
      <c r="B6" s="9">
        <v>5950000000</v>
      </c>
      <c r="C6" t="s">
        <v>23</v>
      </c>
      <c r="D6" s="5">
        <f>(B3/B4*2*HEX2DEC(J6)+(B3/B4/2^23*(HEX2DEC(J8))))</f>
        <v>5950000000</v>
      </c>
      <c r="E6" t="s">
        <v>23</v>
      </c>
      <c r="H6" s="14" t="s">
        <v>26</v>
      </c>
      <c r="I6" s="16" t="s">
        <v>31</v>
      </c>
      <c r="J6" s="17" t="str">
        <f>DEC2HEX(K6)</f>
        <v>5C</v>
      </c>
      <c r="K6" s="1">
        <f>INT((B6*B4/2/B3))</f>
        <v>92</v>
      </c>
      <c r="L6" s="1" t="s">
        <v>25</v>
      </c>
      <c r="M6" s="2">
        <f>HEX2DEC(J6)*B3/B4*2</f>
        <v>5888000000</v>
      </c>
      <c r="N6" s="2" t="s">
        <v>23</v>
      </c>
      <c r="O6" s="2"/>
      <c r="P6" s="2"/>
      <c r="Q6" s="2"/>
      <c r="R6" s="3"/>
      <c r="S6" s="8">
        <v>7</v>
      </c>
      <c r="T6">
        <v>14.7</v>
      </c>
    </row>
    <row r="7" spans="1:21" x14ac:dyDescent="0.3">
      <c r="A7" t="s">
        <v>5</v>
      </c>
      <c r="B7" s="9">
        <v>0.27</v>
      </c>
      <c r="C7" t="s">
        <v>30</v>
      </c>
      <c r="D7" s="6">
        <f>HEX2DEC(J9)*B4/B3</f>
        <v>0.27</v>
      </c>
      <c r="E7" t="s">
        <v>30</v>
      </c>
      <c r="H7" s="14" t="s">
        <v>36</v>
      </c>
      <c r="I7" s="16"/>
      <c r="J7" s="17"/>
      <c r="K7" s="10">
        <f>B6-M6</f>
        <v>62000000</v>
      </c>
      <c r="L7" s="1" t="s">
        <v>25</v>
      </c>
      <c r="M7" s="2"/>
      <c r="N7" s="2"/>
      <c r="O7" s="2"/>
      <c r="P7" s="2"/>
      <c r="Q7" s="2"/>
      <c r="S7" s="8">
        <v>7.5</v>
      </c>
      <c r="T7">
        <v>15.2</v>
      </c>
    </row>
    <row r="8" spans="1:21" x14ac:dyDescent="0.3">
      <c r="A8" t="s">
        <v>6</v>
      </c>
      <c r="B8" s="9">
        <v>7000000000</v>
      </c>
      <c r="C8" t="s">
        <v>23</v>
      </c>
      <c r="D8" s="5">
        <f>M10+D6</f>
        <v>7000000000</v>
      </c>
      <c r="E8" t="s">
        <v>23</v>
      </c>
      <c r="H8" s="14" t="s">
        <v>27</v>
      </c>
      <c r="I8" s="18" t="s">
        <v>32</v>
      </c>
      <c r="J8" s="19" t="str">
        <f>DEC2HEX(K8)</f>
        <v>F80000</v>
      </c>
      <c r="K8" s="10">
        <f>(K7/B3)*B4*2^23</f>
        <v>16252928</v>
      </c>
      <c r="L8" s="1">
        <f>HEX2DEC(J8)</f>
        <v>16252928</v>
      </c>
      <c r="M8" s="2"/>
      <c r="N8" s="2"/>
      <c r="O8" s="2"/>
      <c r="P8" s="2"/>
      <c r="Q8" s="2"/>
      <c r="S8">
        <v>8</v>
      </c>
      <c r="T8">
        <v>15.2</v>
      </c>
      <c r="U8" t="s">
        <v>20</v>
      </c>
    </row>
    <row r="9" spans="1:21" x14ac:dyDescent="0.3">
      <c r="A9" t="s">
        <v>29</v>
      </c>
      <c r="D9" s="2">
        <f>B8-B6</f>
        <v>1050000000</v>
      </c>
      <c r="E9" t="s">
        <v>23</v>
      </c>
      <c r="F9" s="2"/>
      <c r="H9" s="14" t="s">
        <v>11</v>
      </c>
      <c r="I9" s="16" t="s">
        <v>2</v>
      </c>
      <c r="J9" s="17" t="str">
        <f>DEC2HEX(K9)</f>
        <v>83D600</v>
      </c>
      <c r="K9" s="10">
        <f>B7*B3/B4</f>
        <v>8640000</v>
      </c>
      <c r="L9" s="1"/>
      <c r="M9" s="2"/>
      <c r="N9" s="2"/>
      <c r="O9" s="2"/>
      <c r="P9" s="2"/>
      <c r="Q9" s="2"/>
      <c r="S9">
        <v>8.5</v>
      </c>
      <c r="T9">
        <v>15.2</v>
      </c>
    </row>
    <row r="10" spans="1:21" x14ac:dyDescent="0.3">
      <c r="A10" t="s">
        <v>37</v>
      </c>
      <c r="D10" s="2">
        <f>B4/B3</f>
        <v>3.1249999999999999E-8</v>
      </c>
      <c r="E10" t="s">
        <v>30</v>
      </c>
      <c r="H10" s="14" t="s">
        <v>38</v>
      </c>
      <c r="I10" s="16" t="s">
        <v>1</v>
      </c>
      <c r="J10" s="17" t="str">
        <f>DEC2HEX((((B8-B6)/((HEX2DEC(J9))*B3)*B4*2^23)))</f>
        <v>1F</v>
      </c>
      <c r="K10" s="10">
        <f>(B8-D6)/K9*B4*2^23/B3</f>
        <v>31.857777777777777</v>
      </c>
      <c r="L10" s="1" t="s">
        <v>28</v>
      </c>
      <c r="M10" s="2">
        <f>K9*K10*B3/B4/2^23</f>
        <v>1050000000</v>
      </c>
      <c r="N10" s="2"/>
      <c r="O10" s="2"/>
      <c r="P10" s="2"/>
      <c r="Q10" s="2"/>
      <c r="S10">
        <v>9</v>
      </c>
      <c r="T10">
        <v>15.3</v>
      </c>
    </row>
    <row r="11" spans="1:21" x14ac:dyDescent="0.3">
      <c r="G11" s="2"/>
      <c r="H11" s="14" t="s">
        <v>17</v>
      </c>
      <c r="I11" s="16" t="s">
        <v>12</v>
      </c>
      <c r="J11" s="17" t="s">
        <v>13</v>
      </c>
      <c r="K11" s="1">
        <f>HEX2DEC(J11)</f>
        <v>10</v>
      </c>
      <c r="L11" s="1"/>
      <c r="M11" s="2"/>
      <c r="N11" s="2"/>
      <c r="O11" s="2"/>
      <c r="P11" s="2"/>
      <c r="Q11" s="2"/>
      <c r="S11">
        <v>9.5</v>
      </c>
      <c r="T11">
        <v>15.15</v>
      </c>
    </row>
    <row r="12" spans="1:21" x14ac:dyDescent="0.3">
      <c r="E12" s="2"/>
      <c r="F12" s="2"/>
      <c r="H12" s="14" t="s">
        <v>17</v>
      </c>
      <c r="I12" s="16" t="s">
        <v>12</v>
      </c>
      <c r="J12" s="17" t="s">
        <v>14</v>
      </c>
      <c r="K12" s="1">
        <f>HEX2DEC(J12)</f>
        <v>14</v>
      </c>
      <c r="L12" s="1"/>
      <c r="M12" s="2"/>
      <c r="N12" s="2"/>
      <c r="O12" s="2"/>
      <c r="P12" s="2"/>
      <c r="Q12" s="2"/>
      <c r="S12">
        <v>10</v>
      </c>
      <c r="T12">
        <v>15.4</v>
      </c>
    </row>
    <row r="13" spans="1:21" x14ac:dyDescent="0.3">
      <c r="H13" s="14" t="s">
        <v>22</v>
      </c>
      <c r="I13" s="16" t="s">
        <v>21</v>
      </c>
      <c r="J13" s="20" t="s">
        <v>39</v>
      </c>
      <c r="K13" s="1">
        <v>0</v>
      </c>
      <c r="L13" s="21" t="s">
        <v>40</v>
      </c>
      <c r="M13" s="2"/>
      <c r="N13" s="2"/>
      <c r="O13" s="2"/>
      <c r="P13" s="2"/>
      <c r="Q13" s="2"/>
      <c r="S13">
        <v>10.5</v>
      </c>
      <c r="T13">
        <v>14.4</v>
      </c>
    </row>
    <row r="14" spans="1:21" x14ac:dyDescent="0.3">
      <c r="D14" s="2"/>
      <c r="E14" s="2"/>
      <c r="F14" s="2"/>
      <c r="J14" s="1"/>
      <c r="K14" s="1"/>
      <c r="L14" s="1"/>
      <c r="M14" s="2"/>
      <c r="N14" s="2"/>
      <c r="S14">
        <v>11</v>
      </c>
      <c r="T14">
        <v>14.8</v>
      </c>
    </row>
    <row r="15" spans="1:21" x14ac:dyDescent="0.3">
      <c r="K15" s="1"/>
      <c r="S15">
        <v>11.5</v>
      </c>
      <c r="T15">
        <v>13.8</v>
      </c>
    </row>
    <row r="16" spans="1:21" x14ac:dyDescent="0.3">
      <c r="E16" s="2"/>
      <c r="K16" s="1"/>
      <c r="S16">
        <v>12</v>
      </c>
      <c r="T16">
        <v>13.8</v>
      </c>
    </row>
    <row r="17" spans="6:20" x14ac:dyDescent="0.3">
      <c r="S17">
        <v>12.5</v>
      </c>
      <c r="T17">
        <v>13.7</v>
      </c>
    </row>
    <row r="18" spans="6:20" x14ac:dyDescent="0.3">
      <c r="G18" s="2"/>
      <c r="S18">
        <v>13</v>
      </c>
      <c r="T18">
        <v>13.3</v>
      </c>
    </row>
    <row r="19" spans="6:20" x14ac:dyDescent="0.3">
      <c r="G19" s="2"/>
      <c r="S19">
        <v>13.5</v>
      </c>
      <c r="T19">
        <v>13.6</v>
      </c>
    </row>
    <row r="20" spans="6:20" x14ac:dyDescent="0.3">
      <c r="F20" s="1"/>
      <c r="S20">
        <v>14</v>
      </c>
      <c r="T20">
        <v>13.1</v>
      </c>
    </row>
    <row r="21" spans="6:20" x14ac:dyDescent="0.3">
      <c r="F21" s="1"/>
    </row>
    <row r="34" spans="1:1" x14ac:dyDescent="0.3">
      <c r="A34" s="4"/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SmrkecPRO-HP</dc:creator>
  <cp:lastModifiedBy>SmrkecPRO-HP</cp:lastModifiedBy>
  <dcterms:created xsi:type="dcterms:W3CDTF">2013-11-22T13:06:01Z</dcterms:created>
  <dcterms:modified xsi:type="dcterms:W3CDTF">2014-03-06T16:34:33Z</dcterms:modified>
</cp:coreProperties>
</file>